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120" yWindow="120" windowWidth="12120" windowHeight="8835" tabRatio="763"/>
  </bookViews>
  <sheets>
    <sheet name="Dacia" sheetId="10" r:id="rId1"/>
  </sheets>
  <definedNames>
    <definedName name="_xlnm.Print_Area" localSheetId="0">Dacia!$A$1:$C$40</definedName>
    <definedName name="F">#REF!</definedName>
    <definedName name="FV">#REF!</definedName>
    <definedName name="i">#REF!</definedName>
    <definedName name="n">#REF!</definedName>
    <definedName name="PMT">#REF!</definedName>
    <definedName name="PV">#REF!</definedName>
  </definedNames>
  <calcPr calcId="145621"/>
</workbook>
</file>

<file path=xl/calcChain.xml><?xml version="1.0" encoding="utf-8"?>
<calcChain xmlns="http://schemas.openxmlformats.org/spreadsheetml/2006/main">
  <c r="C18" i="10" l="1"/>
  <c r="C30" i="10" l="1"/>
  <c r="C29" i="10" l="1"/>
  <c r="B32" i="10"/>
  <c r="C32" i="10"/>
  <c r="C15" i="10"/>
  <c r="C17" i="10"/>
  <c r="C28" i="10" s="1"/>
  <c r="C19" i="10"/>
  <c r="B20" i="10"/>
  <c r="B21" i="10" s="1"/>
  <c r="C31" i="10"/>
  <c r="B28" i="10"/>
  <c r="B31" i="10"/>
  <c r="C23" i="10"/>
  <c r="B23" i="10"/>
  <c r="B14" i="10"/>
  <c r="C20" i="10" l="1"/>
  <c r="C21" i="10" s="1"/>
  <c r="C14" i="10"/>
  <c r="B27" i="10"/>
  <c r="B36" i="10" s="1"/>
  <c r="B38" i="10" s="1"/>
  <c r="B37" i="10" s="1"/>
  <c r="C27" i="10" l="1"/>
  <c r="C36" i="10" s="1"/>
  <c r="C38" i="10" s="1"/>
  <c r="C37" i="10" s="1"/>
</calcChain>
</file>

<file path=xl/sharedStrings.xml><?xml version="1.0" encoding="utf-8"?>
<sst xmlns="http://schemas.openxmlformats.org/spreadsheetml/2006/main" count="41" uniqueCount="40">
  <si>
    <t>Betriebskosten:</t>
  </si>
  <si>
    <t>Laufleistung jährlich:</t>
  </si>
  <si>
    <t>Laufzeit:</t>
  </si>
  <si>
    <t>Nachlass in %:</t>
  </si>
  <si>
    <t>Reifenverschleiß:</t>
  </si>
  <si>
    <t>Restwert in %:</t>
  </si>
  <si>
    <t>Gesamtlaufleistung:</t>
  </si>
  <si>
    <t>Kraftstoff:</t>
  </si>
  <si>
    <t>Leasingrate / Afa / Zinsen:</t>
  </si>
  <si>
    <t>Versicherungskosten:</t>
  </si>
  <si>
    <t>KFZ-Steuer:</t>
  </si>
  <si>
    <t>Vollservice:</t>
  </si>
  <si>
    <t>Verwaltungskosten:</t>
  </si>
  <si>
    <t>sonstige Kosten:</t>
  </si>
  <si>
    <t>Kosten pro Monat:</t>
  </si>
  <si>
    <t>Kosten je Km:</t>
  </si>
  <si>
    <t>Kosten gesamt:</t>
  </si>
  <si>
    <t>kalkulatorische Daten:</t>
  </si>
  <si>
    <t>Zinsen:</t>
  </si>
  <si>
    <t>Nachlass in €:</t>
  </si>
  <si>
    <t>EK netto €:</t>
  </si>
  <si>
    <t>Vollservice netto €:</t>
  </si>
  <si>
    <t>Reifenverschleiß €:</t>
  </si>
  <si>
    <t>monatliche Kosten in €:</t>
  </si>
  <si>
    <t>KW/PS</t>
  </si>
  <si>
    <t>Versicherung €:</t>
  </si>
  <si>
    <r>
      <t>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-Emission kombiniert:</t>
    </r>
  </si>
  <si>
    <r>
      <t>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-Effizienz:</t>
    </r>
  </si>
  <si>
    <t>Quelle: bfp fuhrpark + management 01_02/2016, S. 54</t>
  </si>
  <si>
    <t>Restwert in €:</t>
  </si>
  <si>
    <t>Verbrauch kombiniert auf 100 km:</t>
  </si>
  <si>
    <r>
      <t>Kraftstoffkosten</t>
    </r>
    <r>
      <rPr>
        <sz val="10"/>
        <rFont val="Arial"/>
        <family val="2"/>
      </rPr>
      <t xml:space="preserve">: </t>
    </r>
  </si>
  <si>
    <t xml:space="preserve">Fabrikat / Modell: </t>
  </si>
  <si>
    <t>Listenpreis UPE netto €:</t>
  </si>
  <si>
    <t>Dacia Logan MCV TCe Stepway Celebration</t>
  </si>
  <si>
    <t>66/90</t>
  </si>
  <si>
    <t>Super</t>
  </si>
  <si>
    <t>7,0</t>
  </si>
  <si>
    <t>115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</si>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</sst>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_-* #,##0.00\ [$€]_-;\-* #,##0.00\ [$€]_-;_-* &quot;-&quot;??\ [$€]_-;_-@_-"/>
    <numFmt numFmtId="166" formatCode="0.00&quot;%&quot;"/>
  </numFmts>
  <fonts count="8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  <font>
      <sz val="10"/>
      <name val="Arial"/>
      <family val="2"/>
    </font>
    <font>
      <b/>
      <sz val="12"/>
      <color theme="5" tint="-0.499984740745262"/>
      <name val="Arial"/>
      <family val="2"/>
    </font>
    <font>
      <b/>
      <sz val="12"/>
      <color rgb="FFC00000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2" fillId="2" borderId="0" xfId="0" applyFont="1" applyFill="1"/>
    <xf numFmtId="0" fontId="2" fillId="2" borderId="0" xfId="0" applyFont="1" applyFill="1" applyAlignment="1">
      <alignment horizontal="left" vertical="center" wrapText="1"/>
    </xf>
    <xf numFmtId="3" fontId="0" fillId="2" borderId="1" xfId="0" applyNumberFormat="1" applyFill="1" applyBorder="1"/>
    <xf numFmtId="0" fontId="2" fillId="0" borderId="0" xfId="0" applyFont="1" applyAlignment="1">
      <alignment horizontal="center"/>
    </xf>
    <xf numFmtId="49" fontId="2" fillId="0" borderId="0" xfId="0" applyNumberFormat="1" applyFont="1" applyFill="1" applyAlignment="1">
      <alignment horizontal="left" vertical="center" wrapText="1"/>
    </xf>
    <xf numFmtId="10" fontId="0" fillId="2" borderId="1" xfId="0" applyNumberFormat="1" applyFill="1" applyBorder="1"/>
    <xf numFmtId="0" fontId="2" fillId="0" borderId="0" xfId="0" applyFont="1" applyFill="1"/>
    <xf numFmtId="10" fontId="0" fillId="0" borderId="1" xfId="0" applyNumberFormat="1" applyFill="1" applyBorder="1"/>
    <xf numFmtId="1" fontId="2" fillId="2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4" fontId="0" fillId="2" borderId="1" xfId="0" applyNumberFormat="1" applyFill="1" applyBorder="1" applyAlignment="1">
      <alignment horizontal="right" vertical="top"/>
    </xf>
    <xf numFmtId="4" fontId="0" fillId="0" borderId="1" xfId="0" applyNumberFormat="1" applyBorder="1" applyAlignment="1">
      <alignment horizontal="right" vertical="top"/>
    </xf>
    <xf numFmtId="164" fontId="2" fillId="0" borderId="0" xfId="0" applyNumberFormat="1" applyFont="1"/>
    <xf numFmtId="164" fontId="0" fillId="0" borderId="1" xfId="0" applyNumberFormat="1" applyBorder="1" applyAlignment="1">
      <alignment horizontal="right" vertical="top"/>
    </xf>
    <xf numFmtId="49" fontId="2" fillId="2" borderId="0" xfId="0" applyNumberFormat="1" applyFont="1" applyFill="1" applyAlignment="1">
      <alignment horizontal="left" vertical="center" wrapText="1"/>
    </xf>
    <xf numFmtId="166" fontId="0" fillId="0" borderId="1" xfId="0" applyNumberFormat="1" applyBorder="1"/>
    <xf numFmtId="0" fontId="0" fillId="0" borderId="0" xfId="0" applyAlignment="1">
      <alignment horizontal="center"/>
    </xf>
    <xf numFmtId="0" fontId="4" fillId="4" borderId="0" xfId="0" applyFont="1" applyFill="1" applyAlignment="1">
      <alignment horizontal="left"/>
    </xf>
    <xf numFmtId="0" fontId="6" fillId="3" borderId="0" xfId="0" applyFont="1" applyFill="1" applyAlignment="1">
      <alignment horizontal="right" vertical="center"/>
    </xf>
    <xf numFmtId="0" fontId="5" fillId="3" borderId="0" xfId="0" applyFont="1" applyFill="1" applyAlignment="1">
      <alignment horizontal="right" vertical="center"/>
    </xf>
    <xf numFmtId="49" fontId="7" fillId="2" borderId="3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0" fillId="0" borderId="3" xfId="0" applyNumberFormat="1" applyFill="1" applyBorder="1" applyAlignment="1">
      <alignment horizontal="center" vertical="center" wrapText="1"/>
    </xf>
    <xf numFmtId="49" fontId="0" fillId="0" borderId="4" xfId="0" applyNumberForma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49" fontId="0" fillId="2" borderId="3" xfId="0" applyNumberFormat="1" applyFill="1" applyBorder="1" applyAlignment="1">
      <alignment horizontal="center" vertical="center" wrapText="1"/>
    </xf>
    <xf numFmtId="49" fontId="0" fillId="2" borderId="4" xfId="0" applyNumberForma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3" fontId="4" fillId="2" borderId="3" xfId="0" applyNumberFormat="1" applyFont="1" applyFill="1" applyBorder="1" applyAlignment="1">
      <alignment horizontal="center"/>
    </xf>
    <xf numFmtId="3" fontId="4" fillId="2" borderId="4" xfId="0" applyNumberFormat="1" applyFont="1" applyFill="1" applyBorder="1" applyAlignment="1">
      <alignment horizontal="center"/>
    </xf>
  </cellXfs>
  <cellStyles count="2">
    <cellStyle name="Euro" xfId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0</xdr:row>
      <xdr:rowOff>38101</xdr:rowOff>
    </xdr:from>
    <xdr:to>
      <xdr:col>1</xdr:col>
      <xdr:colOff>542926</xdr:colOff>
      <xdr:row>1</xdr:row>
      <xdr:rowOff>14684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38101"/>
          <a:ext cx="3181350" cy="9005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C40"/>
  <sheetViews>
    <sheetView tabSelected="1" workbookViewId="0">
      <selection activeCell="B31" sqref="B31"/>
    </sheetView>
  </sheetViews>
  <sheetFormatPr baseColWidth="10" defaultRowHeight="12.75"/>
  <cols>
    <col min="1" max="1" width="40.140625" customWidth="1"/>
    <col min="2" max="2" width="12.140625" customWidth="1"/>
    <col min="3" max="3" width="12.28515625" customWidth="1"/>
  </cols>
  <sheetData>
    <row r="1" spans="1:3" ht="72.75" customHeight="1">
      <c r="A1" s="18"/>
      <c r="B1" s="18"/>
      <c r="C1" s="18"/>
    </row>
    <row r="2" spans="1:3" ht="13.5" customHeight="1">
      <c r="A2" s="20" t="s">
        <v>0</v>
      </c>
      <c r="B2" s="21"/>
      <c r="C2" s="21"/>
    </row>
    <row r="3" spans="1:3" ht="9.75" customHeight="1">
      <c r="A3" s="11"/>
      <c r="B3" s="11"/>
      <c r="C3" s="11"/>
    </row>
    <row r="4" spans="1:3" ht="54.75" customHeight="1">
      <c r="A4" s="3" t="s">
        <v>32</v>
      </c>
      <c r="B4" s="22" t="s">
        <v>34</v>
      </c>
      <c r="C4" s="23"/>
    </row>
    <row r="5" spans="1:3" ht="12.75" customHeight="1">
      <c r="A5" s="1" t="s">
        <v>24</v>
      </c>
      <c r="B5" s="24" t="s">
        <v>35</v>
      </c>
      <c r="C5" s="25"/>
    </row>
    <row r="6" spans="1:3" ht="11.25" customHeight="1">
      <c r="A6" s="3" t="s">
        <v>7</v>
      </c>
      <c r="B6" s="27" t="s">
        <v>36</v>
      </c>
      <c r="C6" s="28"/>
    </row>
    <row r="7" spans="1:3" ht="12.75" customHeight="1">
      <c r="A7" s="6" t="s">
        <v>30</v>
      </c>
      <c r="B7" s="24" t="s">
        <v>37</v>
      </c>
      <c r="C7" s="25"/>
    </row>
    <row r="8" spans="1:3" ht="12.75" customHeight="1">
      <c r="A8" s="16" t="s">
        <v>26</v>
      </c>
      <c r="B8" s="27" t="s">
        <v>38</v>
      </c>
      <c r="C8" s="28"/>
    </row>
    <row r="9" spans="1:3" ht="13.5" customHeight="1">
      <c r="A9" s="6" t="s">
        <v>27</v>
      </c>
      <c r="B9" s="24" t="s">
        <v>39</v>
      </c>
      <c r="C9" s="25"/>
    </row>
    <row r="10" spans="1:3" ht="10.5" customHeight="1">
      <c r="A10" s="5"/>
      <c r="B10" s="29"/>
      <c r="C10" s="30"/>
    </row>
    <row r="11" spans="1:3" ht="14.25" customHeight="1">
      <c r="A11" s="2" t="s">
        <v>1</v>
      </c>
      <c r="B11" s="31">
        <v>40000</v>
      </c>
      <c r="C11" s="32"/>
    </row>
    <row r="12" spans="1:3" ht="12" customHeight="1">
      <c r="A12" t="s">
        <v>17</v>
      </c>
      <c r="B12" s="26"/>
      <c r="C12" s="26"/>
    </row>
    <row r="13" spans="1:3">
      <c r="A13" s="2" t="s">
        <v>2</v>
      </c>
      <c r="B13" s="10">
        <v>36</v>
      </c>
      <c r="C13" s="10">
        <v>48</v>
      </c>
    </row>
    <row r="14" spans="1:3">
      <c r="A14" s="1" t="s">
        <v>29</v>
      </c>
      <c r="B14" s="13">
        <f>B22*B19/100</f>
        <v>4285.3777999999993</v>
      </c>
      <c r="C14" s="13">
        <f>C22*C19/100</f>
        <v>3260.1678000000002</v>
      </c>
    </row>
    <row r="15" spans="1:3">
      <c r="A15" s="2" t="s">
        <v>3</v>
      </c>
      <c r="B15" s="7">
        <v>0</v>
      </c>
      <c r="C15" s="7">
        <f>B15</f>
        <v>0</v>
      </c>
    </row>
    <row r="16" spans="1:3">
      <c r="A16" s="1" t="s">
        <v>21</v>
      </c>
      <c r="B16" s="13">
        <v>81.790000000000006</v>
      </c>
      <c r="C16" s="13">
        <v>79.540000000000006</v>
      </c>
    </row>
    <row r="17" spans="1:3">
      <c r="A17" s="2" t="s">
        <v>25</v>
      </c>
      <c r="B17" s="12">
        <v>219.38</v>
      </c>
      <c r="C17" s="12">
        <f>B17</f>
        <v>219.38</v>
      </c>
    </row>
    <row r="18" spans="1:3">
      <c r="A18" s="1" t="s">
        <v>22</v>
      </c>
      <c r="B18" s="13">
        <v>22.69</v>
      </c>
      <c r="C18" s="13">
        <f>B18</f>
        <v>22.69</v>
      </c>
    </row>
    <row r="19" spans="1:3">
      <c r="A19" s="2" t="s">
        <v>33</v>
      </c>
      <c r="B19" s="12">
        <v>10252.1</v>
      </c>
      <c r="C19" s="12">
        <f>B19</f>
        <v>10252.1</v>
      </c>
    </row>
    <row r="20" spans="1:3">
      <c r="A20" s="1" t="s">
        <v>19</v>
      </c>
      <c r="B20" s="13">
        <f>B19*B15</f>
        <v>0</v>
      </c>
      <c r="C20" s="13">
        <f>C19*C15</f>
        <v>0</v>
      </c>
    </row>
    <row r="21" spans="1:3">
      <c r="A21" s="2" t="s">
        <v>20</v>
      </c>
      <c r="B21" s="12">
        <f>B19-B20</f>
        <v>10252.1</v>
      </c>
      <c r="C21" s="12">
        <f>C19-C20</f>
        <v>10252.1</v>
      </c>
    </row>
    <row r="22" spans="1:3">
      <c r="A22" s="1" t="s">
        <v>5</v>
      </c>
      <c r="B22" s="17">
        <v>41.8</v>
      </c>
      <c r="C22" s="17">
        <v>31.8</v>
      </c>
    </row>
    <row r="23" spans="1:3">
      <c r="A23" s="2" t="s">
        <v>6</v>
      </c>
      <c r="B23" s="4">
        <f>B11/12*B13</f>
        <v>120000</v>
      </c>
      <c r="C23" s="4">
        <f>B11/12*C13</f>
        <v>160000</v>
      </c>
    </row>
    <row r="24" spans="1:3">
      <c r="A24" s="8" t="s">
        <v>18</v>
      </c>
      <c r="B24" s="9">
        <v>0.05</v>
      </c>
      <c r="C24" s="9">
        <v>0.05</v>
      </c>
    </row>
    <row r="25" spans="1:3" ht="12.75" hidden="1" customHeight="1">
      <c r="A25" t="s">
        <v>23</v>
      </c>
      <c r="B25">
        <v>5</v>
      </c>
      <c r="C25">
        <v>5</v>
      </c>
    </row>
    <row r="26" spans="1:3" ht="12.75" customHeight="1">
      <c r="A26" t="s">
        <v>23</v>
      </c>
    </row>
    <row r="27" spans="1:3">
      <c r="A27" s="2" t="s">
        <v>8</v>
      </c>
      <c r="B27" s="12">
        <f t="shared" ref="B27:C27" si="0">PMT(B25/1200,B13,-B21,B14,1)</f>
        <v>195.86764276347546</v>
      </c>
      <c r="C27" s="12">
        <f t="shared" si="0"/>
        <v>173.87879677330096</v>
      </c>
    </row>
    <row r="28" spans="1:3">
      <c r="A28" s="1" t="s">
        <v>9</v>
      </c>
      <c r="B28" s="13">
        <f>B17</f>
        <v>219.38</v>
      </c>
      <c r="C28" s="13">
        <f>C17</f>
        <v>219.38</v>
      </c>
    </row>
    <row r="29" spans="1:3">
      <c r="A29" s="2" t="s">
        <v>10</v>
      </c>
      <c r="B29" s="12">
        <v>4.83</v>
      </c>
      <c r="C29" s="12">
        <f>B29</f>
        <v>4.83</v>
      </c>
    </row>
    <row r="30" spans="1:3">
      <c r="A30" s="1" t="s">
        <v>31</v>
      </c>
      <c r="B30" s="13">
        <v>266</v>
      </c>
      <c r="C30" s="13">
        <f>B30</f>
        <v>266</v>
      </c>
    </row>
    <row r="31" spans="1:3">
      <c r="A31" s="2" t="s">
        <v>11</v>
      </c>
      <c r="B31" s="12">
        <f>B16</f>
        <v>81.790000000000006</v>
      </c>
      <c r="C31" s="12">
        <f>C16</f>
        <v>79.540000000000006</v>
      </c>
    </row>
    <row r="32" spans="1:3">
      <c r="A32" s="1" t="s">
        <v>4</v>
      </c>
      <c r="B32" s="13">
        <f>B18</f>
        <v>22.69</v>
      </c>
      <c r="C32" s="13">
        <f>C18</f>
        <v>22.69</v>
      </c>
    </row>
    <row r="33" spans="1:3">
      <c r="A33" s="2" t="s">
        <v>12</v>
      </c>
      <c r="B33" s="12">
        <v>12.78</v>
      </c>
      <c r="C33" s="12">
        <v>12.78</v>
      </c>
    </row>
    <row r="34" spans="1:3">
      <c r="A34" s="1" t="s">
        <v>13</v>
      </c>
      <c r="B34" s="13">
        <v>12.07</v>
      </c>
      <c r="C34" s="13">
        <v>9.0500000000000007</v>
      </c>
    </row>
    <row r="36" spans="1:3">
      <c r="A36" s="2" t="s">
        <v>14</v>
      </c>
      <c r="B36" s="12">
        <f>SUM(B27:B34)</f>
        <v>815.40764276347556</v>
      </c>
      <c r="C36" s="12">
        <f>SUM(C27:C34)</f>
        <v>788.14879677330089</v>
      </c>
    </row>
    <row r="37" spans="1:3">
      <c r="A37" s="14" t="s">
        <v>15</v>
      </c>
      <c r="B37" s="15">
        <f>B38/B23</f>
        <v>0.24462229282904266</v>
      </c>
      <c r="C37" s="15">
        <f>C38/C23</f>
        <v>0.23644463903199026</v>
      </c>
    </row>
    <row r="38" spans="1:3">
      <c r="A38" s="2" t="s">
        <v>16</v>
      </c>
      <c r="B38" s="12">
        <f>B36*B13</f>
        <v>29354.67513948512</v>
      </c>
      <c r="C38" s="12">
        <f>C36*C13</f>
        <v>37831.142245118441</v>
      </c>
    </row>
    <row r="39" spans="1:3" ht="11.25" customHeight="1"/>
    <row r="40" spans="1:3">
      <c r="A40" s="19" t="s">
        <v>28</v>
      </c>
      <c r="B40" s="19"/>
      <c r="C40" s="19"/>
    </row>
  </sheetData>
  <mergeCells count="12">
    <mergeCell ref="A1:C1"/>
    <mergeCell ref="A40:C40"/>
    <mergeCell ref="A2:C2"/>
    <mergeCell ref="B4:C4"/>
    <mergeCell ref="B5:C5"/>
    <mergeCell ref="B12:C12"/>
    <mergeCell ref="B6:C6"/>
    <mergeCell ref="B7:C7"/>
    <mergeCell ref="B10:C10"/>
    <mergeCell ref="B9:C9"/>
    <mergeCell ref="B8:C8"/>
    <mergeCell ref="B11:C11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Dacia</vt:lpstr>
      <vt:lpstr>Dacia!Druckbereich</vt:lpstr>
    </vt:vector>
  </TitlesOfParts>
  <Company>automobile konzepte e.V.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Betriebskosten</dc:title>
  <dc:subject>Betriebskostenvergleich</dc:subject>
  <dc:creator>Clemens Velten</dc:creator>
  <cp:lastModifiedBy>Mag, Hans-Joachim</cp:lastModifiedBy>
  <cp:lastPrinted>2011-07-27T09:40:51Z</cp:lastPrinted>
  <dcterms:created xsi:type="dcterms:W3CDTF">2001-08-29T08:54:09Z</dcterms:created>
  <dcterms:modified xsi:type="dcterms:W3CDTF">2017-11-14T07:47:44Z</dcterms:modified>
</cp:coreProperties>
</file>